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es Gomez-Acebo\Desktop\GUIA COMPRA MIAMI\anexos\"/>
    </mc:Choice>
  </mc:AlternateContent>
  <xr:revisionPtr revIDLastSave="0" documentId="13_ncr:1_{1C090BEA-3004-44E0-9B80-498FF57DC196}" xr6:coauthVersionLast="47" xr6:coauthVersionMax="47" xr10:uidLastSave="{00000000-0000-0000-0000-000000000000}"/>
  <workbookProtection workbookAlgorithmName="SHA-512" workbookHashValue="C3KFl14ZZvl+x7Owwik+bz4U1UwJy4YTDe19sRNXl2+dJwMeUrDZeXYkQapooWcd4tCSRtStWfUBCvF27oThaQ==" workbookSaltValue="fu93K3cqsGuIVIrxk//B0w==" workbookSpinCount="100000" lockStructure="1"/>
  <bookViews>
    <workbookView xWindow="-120" yWindow="-120" windowWidth="29040" windowHeight="15720" xr2:uid="{CB72DE9B-B3C2-4875-8F94-DD26164DB120}"/>
  </bookViews>
  <sheets>
    <sheet name="Inversion Inicial" sheetId="1" r:id="rId1"/>
    <sheet name="Gastos mensuales" sheetId="3" r:id="rId2"/>
    <sheet name="Impacto tasa inter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C13" i="3"/>
  <c r="C11" i="3"/>
  <c r="C9" i="3"/>
  <c r="C7" i="4"/>
  <c r="C22" i="4" s="1"/>
  <c r="C12" i="4"/>
  <c r="C7" i="1"/>
  <c r="C12" i="1"/>
  <c r="C16" i="4" l="1"/>
  <c r="C23" i="4"/>
  <c r="C24" i="4"/>
  <c r="C28" i="4"/>
  <c r="C19" i="1"/>
  <c r="C8" i="1"/>
  <c r="C18" i="4" l="1"/>
  <c r="C17" i="4"/>
  <c r="C29" i="4"/>
  <c r="C30" i="4"/>
</calcChain>
</file>

<file path=xl/sharedStrings.xml><?xml version="1.0" encoding="utf-8"?>
<sst xmlns="http://schemas.openxmlformats.org/spreadsheetml/2006/main" count="108" uniqueCount="80">
  <si>
    <t>Precio de compra</t>
  </si>
  <si>
    <t>Porcentaje de entrada (%)</t>
  </si>
  <si>
    <t>CONCEPTO</t>
  </si>
  <si>
    <t>VALOR / INPUT</t>
  </si>
  <si>
    <t>NOTAS / EJEMPLO</t>
  </si>
  <si>
    <t>PRECIO DE COMPRA</t>
  </si>
  <si>
    <t>(Escribe el precio)</t>
  </si>
  <si>
    <t>PORCENTAJE DE ENTRADA (%)</t>
  </si>
  <si>
    <t>MONTO DE ENTRADA ($)</t>
  </si>
  <si>
    <t>(Auto)</t>
  </si>
  <si>
    <t>MONTO FINANCIADO ($)</t>
  </si>
  <si>
    <t>GASTOS DE CIERRE (CLOSING COSTS)</t>
  </si>
  <si>
    <t>Estimado % gastos de cierre</t>
  </si>
  <si>
    <t>Gastos de cierre estimados ($)</t>
  </si>
  <si>
    <t>Escrow inicial banco (solo si financiación)</t>
  </si>
  <si>
    <t>Inspección(es)</t>
  </si>
  <si>
    <t>(General + adicionales si aplica)</t>
  </si>
  <si>
    <t>Tasación (si financiación)</t>
  </si>
  <si>
    <t>(Appraisal)</t>
  </si>
  <si>
    <t>Otros (opcional)</t>
  </si>
  <si>
    <t>(Cualquier otro coste)</t>
  </si>
  <si>
    <t>TOTAL INVERSIÓN INICIAL</t>
  </si>
  <si>
    <t>TOTAL A APORTAR ($)</t>
  </si>
  <si>
    <t>(Entrada + cierre + extras)</t>
  </si>
  <si>
    <t>(Depósito inicial de impuestos/seguros si aplica)</t>
  </si>
  <si>
    <t>(Escribe: cifra%)</t>
  </si>
  <si>
    <t>🔹 HOJA 1 – INVERSIÓN INICIAL</t>
  </si>
  <si>
    <t>PROYECCIÓN REAL DE GASTOS DE COMPRA</t>
  </si>
  <si>
    <t>PRECIO Y ENTRADA</t>
  </si>
  <si>
    <t>(Si aplica)</t>
  </si>
  <si>
    <t>Electricidad</t>
  </si>
  <si>
    <t>Internet / Cable</t>
  </si>
  <si>
    <t>Gas (si aplica)</t>
  </si>
  <si>
    <t>HIPOTECA</t>
  </si>
  <si>
    <t>Cuota mensual estimada</t>
  </si>
  <si>
    <t>HOA mensual</t>
  </si>
  <si>
    <t>(Puede venir del banco o simulador)</t>
  </si>
  <si>
    <t>IMPUESTOS Y SEGUROS (PRORRATEADOS)</t>
  </si>
  <si>
    <t>Impuesto anual propiedad</t>
  </si>
  <si>
    <t>(Property Tax anual)</t>
  </si>
  <si>
    <t>Impuesto mensual estimado</t>
  </si>
  <si>
    <t>Seguro anual propiedad</t>
  </si>
  <si>
    <t>(Homeowners Insurance)</t>
  </si>
  <si>
    <t>Seguro mensual estimado</t>
  </si>
  <si>
    <t>Seguro flood (si aplica) anual</t>
  </si>
  <si>
    <t>(Flood Insurance)</t>
  </si>
  <si>
    <t>Seguro flood mensual</t>
  </si>
  <si>
    <t>GASTOS FIJOS MENSUALES</t>
  </si>
  <si>
    <t>Mantenimiento jardín</t>
  </si>
  <si>
    <t>(Solo casas)</t>
  </si>
  <si>
    <t>Mantenimiento piscina</t>
  </si>
  <si>
    <t>(Luz)</t>
  </si>
  <si>
    <t>Agua / Sewer</t>
  </si>
  <si>
    <t>(Agua y alcantarillado)</t>
  </si>
  <si>
    <t>(Servicios telecom)</t>
  </si>
  <si>
    <t>TOTAL GASTOS MENSUALES</t>
  </si>
  <si>
    <t>TOTAL MENSUAL ESTIMADO</t>
  </si>
  <si>
    <t>🔹 HOJA 2– GASTOS MENSUALES</t>
  </si>
  <si>
    <t>(Ej: 30)</t>
  </si>
  <si>
    <t>Diferencia mensual</t>
  </si>
  <si>
    <t>(Impacto mensual)</t>
  </si>
  <si>
    <t>DATOS BASE</t>
  </si>
  <si>
    <t>(Mismo valor que Hoja 1)</t>
  </si>
  <si>
    <t>(Ej: 0.20)</t>
  </si>
  <si>
    <t>Monto financiado ($)</t>
  </si>
  <si>
    <t>ESCENARIO 1 – TASA ACTUAL</t>
  </si>
  <si>
    <t>Tasa de interés (%)</t>
  </si>
  <si>
    <t>(Ej: 0.065)</t>
  </si>
  <si>
    <t>Plazo (años)</t>
  </si>
  <si>
    <t>ESCENARIO 2 – TASA +0.5%</t>
  </si>
  <si>
    <t>Nueva tasa (%)</t>
  </si>
  <si>
    <t>Impacto anual</t>
  </si>
  <si>
    <t>(Impacto anual)</t>
  </si>
  <si>
    <t>ESCENARIO 3 – TASA +1%</t>
  </si>
  <si>
    <t>Escenario</t>
  </si>
  <si>
    <t xml:space="preserve">        Cuota Mensual</t>
  </si>
  <si>
    <t>Tasa actual</t>
  </si>
  <si>
    <t>(Ej: 0.055)</t>
  </si>
  <si>
    <t>(Ej: 0.060)</t>
  </si>
  <si>
    <t>🔹 HOJA 3– IMPACTO DE SUBIDA DE TASAS EN LA CUOTA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</si>
</sst>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b/>
      <sz val="11"/>
      <color rgb="FF7A498B"/>
      <name val="Aptos Narrow"/>
      <family val="2"/>
      <scheme val="minor"/>
    </font>
    <font>
      <b/>
      <sz val="14"/>
      <color theme="8" tint="-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A49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3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164" fontId="0" fillId="0" borderId="1" xfId="0" applyNumberFormat="1" applyBorder="1" applyProtection="1"/>
    <xf numFmtId="164" fontId="2" fillId="4" borderId="1" xfId="0" applyNumberFormat="1" applyFont="1" applyFill="1" applyBorder="1" applyProtection="1"/>
    <xf numFmtId="0" fontId="1" fillId="2" borderId="2" xfId="0" applyFont="1" applyFill="1" applyBorder="1" applyProtection="1">
      <protection locked="0"/>
    </xf>
    <xf numFmtId="164" fontId="1" fillId="2" borderId="2" xfId="0" applyNumberFormat="1" applyFon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10" fontId="0" fillId="0" borderId="1" xfId="0" applyNumberFormat="1" applyBorder="1" applyAlignment="1" applyProtection="1">
      <alignment horizontal="left"/>
      <protection locked="0"/>
    </xf>
    <xf numFmtId="9" fontId="0" fillId="0" borderId="1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A49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Impacto subida</a:t>
            </a:r>
            <a:r>
              <a:rPr lang="en-US" b="1" baseline="0"/>
              <a:t> de tasas en cuota mensual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'Impacto tasa interes'!$C$27</c:f>
              <c:strCache>
                <c:ptCount val="1"/>
                <c:pt idx="0">
                  <c:v>        Cuota Mensual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E8E-40D4-A2E7-6563F5C4287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8E-40D4-A2E7-6563F5C4287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E8E-40D4-A2E7-6563F5C42878}"/>
              </c:ext>
            </c:extLst>
          </c:dPt>
          <c:val>
            <c:numRef>
              <c:f>'Impacto tasa interes'!$C$28:$C$30</c:f>
              <c:numCache>
                <c:formatCode>"$"#,##0.00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E-40D4-A2E7-6563F5C42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018831"/>
        <c:axId val="10001403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'Impacto tasa interes'!$B$27</c15:sqref>
                        </c15:formulaRef>
                      </c:ext>
                    </c:extLst>
                    <c:strCache>
                      <c:ptCount val="1"/>
                      <c:pt idx="0">
                        <c:v>Escenario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'Impacto tasa interes'!$B$28:$B$30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 formatCode="General">
                        <c:v>0</c:v>
                      </c:pt>
                      <c:pt idx="1">
                        <c:v>5.0000000000000001E-3</c:v>
                      </c:pt>
                      <c:pt idx="2" formatCode="0%">
                        <c:v>0.01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E8E-40D4-A2E7-6563F5C42878}"/>
                  </c:ext>
                </c:extLst>
              </c15:ser>
            </c15:filteredBarSeries>
          </c:ext>
        </c:extLst>
      </c:barChart>
      <c:catAx>
        <c:axId val="1000188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14031"/>
        <c:crosses val="autoZero"/>
        <c:auto val="1"/>
        <c:lblAlgn val="ctr"/>
        <c:lblOffset val="100"/>
        <c:noMultiLvlLbl val="0"/>
      </c:catAx>
      <c:valAx>
        <c:axId val="10001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1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6</xdr:row>
      <xdr:rowOff>52387</xdr:rowOff>
    </xdr:from>
    <xdr:to>
      <xdr:col>12</xdr:col>
      <xdr:colOff>495300</xdr:colOff>
      <xdr:row>20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4E6D06-7227-8213-F19D-ED90FC889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7A01-71B1-497D-8C0B-63EA02E34AA8}">
  <sheetPr>
    <tabColor rgb="FF00B050"/>
  </sheetPr>
  <dimension ref="B1:D19"/>
  <sheetViews>
    <sheetView tabSelected="1" workbookViewId="0">
      <selection activeCell="C19" activeCellId="3" sqref="C7 C8 C12 C19"/>
    </sheetView>
  </sheetViews>
  <sheetFormatPr defaultRowHeight="15" x14ac:dyDescent="0.25"/>
  <cols>
    <col min="1" max="1" width="9.140625" style="2" customWidth="1"/>
    <col min="2" max="2" width="40" style="2" customWidth="1"/>
    <col min="3" max="3" width="23.140625" style="4" customWidth="1"/>
    <col min="4" max="4" width="63.85546875" style="2" customWidth="1"/>
    <col min="5" max="16384" width="9.140625" style="2"/>
  </cols>
  <sheetData>
    <row r="1" spans="2:4" ht="18.75" x14ac:dyDescent="0.3">
      <c r="B1" s="1" t="s">
        <v>27</v>
      </c>
      <c r="C1" s="1"/>
      <c r="D1" s="1"/>
    </row>
    <row r="2" spans="2:4" x14ac:dyDescent="0.25">
      <c r="B2" s="3" t="s">
        <v>26</v>
      </c>
    </row>
    <row r="3" spans="2:4" x14ac:dyDescent="0.25">
      <c r="B3" s="5" t="s">
        <v>2</v>
      </c>
      <c r="C3" s="6" t="s">
        <v>3</v>
      </c>
      <c r="D3" s="5" t="s">
        <v>4</v>
      </c>
    </row>
    <row r="4" spans="2:4" x14ac:dyDescent="0.25">
      <c r="B4" s="7" t="s">
        <v>28</v>
      </c>
      <c r="C4" s="8"/>
      <c r="D4" s="9"/>
    </row>
    <row r="5" spans="2:4" x14ac:dyDescent="0.25">
      <c r="B5" s="9" t="s">
        <v>5</v>
      </c>
      <c r="C5" s="8"/>
      <c r="D5" s="9" t="s">
        <v>6</v>
      </c>
    </row>
    <row r="6" spans="2:4" x14ac:dyDescent="0.25">
      <c r="B6" s="9" t="s">
        <v>7</v>
      </c>
      <c r="C6" s="8"/>
      <c r="D6" s="9" t="s">
        <v>25</v>
      </c>
    </row>
    <row r="7" spans="2:4" x14ac:dyDescent="0.25">
      <c r="B7" s="9" t="s">
        <v>8</v>
      </c>
      <c r="C7" s="13">
        <f>C5*C6</f>
        <v>0</v>
      </c>
      <c r="D7" s="9" t="s">
        <v>9</v>
      </c>
    </row>
    <row r="8" spans="2:4" x14ac:dyDescent="0.25">
      <c r="B8" s="9" t="s">
        <v>10</v>
      </c>
      <c r="C8" s="13">
        <f>C5-C7</f>
        <v>0</v>
      </c>
      <c r="D8" s="9" t="s">
        <v>9</v>
      </c>
    </row>
    <row r="10" spans="2:4" x14ac:dyDescent="0.25">
      <c r="B10" s="7" t="s">
        <v>11</v>
      </c>
      <c r="C10" s="8"/>
      <c r="D10" s="9"/>
    </row>
    <row r="11" spans="2:4" x14ac:dyDescent="0.25">
      <c r="B11" s="9" t="s">
        <v>12</v>
      </c>
      <c r="C11" s="8"/>
      <c r="D11" s="9" t="s">
        <v>25</v>
      </c>
    </row>
    <row r="12" spans="2:4" x14ac:dyDescent="0.25">
      <c r="B12" s="9" t="s">
        <v>13</v>
      </c>
      <c r="C12" s="13">
        <f>C5*C11</f>
        <v>0</v>
      </c>
      <c r="D12" s="9" t="s">
        <v>9</v>
      </c>
    </row>
    <row r="13" spans="2:4" x14ac:dyDescent="0.25">
      <c r="B13" s="9" t="s">
        <v>14</v>
      </c>
      <c r="C13" s="8"/>
      <c r="D13" s="9" t="s">
        <v>24</v>
      </c>
    </row>
    <row r="14" spans="2:4" x14ac:dyDescent="0.25">
      <c r="B14" s="9" t="s">
        <v>15</v>
      </c>
      <c r="C14" s="8"/>
      <c r="D14" s="9" t="s">
        <v>16</v>
      </c>
    </row>
    <row r="15" spans="2:4" x14ac:dyDescent="0.25">
      <c r="B15" s="9" t="s">
        <v>17</v>
      </c>
      <c r="C15" s="8"/>
      <c r="D15" s="9" t="s">
        <v>18</v>
      </c>
    </row>
    <row r="16" spans="2:4" x14ac:dyDescent="0.25">
      <c r="B16" s="9" t="s">
        <v>19</v>
      </c>
      <c r="C16" s="8"/>
      <c r="D16" s="9" t="s">
        <v>20</v>
      </c>
    </row>
    <row r="18" spans="2:4" x14ac:dyDescent="0.25">
      <c r="B18" s="10" t="s">
        <v>21</v>
      </c>
    </row>
    <row r="19" spans="2:4" x14ac:dyDescent="0.25">
      <c r="B19" s="11" t="s">
        <v>22</v>
      </c>
      <c r="C19" s="14">
        <f>SUM(C7,C12,C13,C14,C15,C16)</f>
        <v>0</v>
      </c>
      <c r="D19" s="12" t="s">
        <v>23</v>
      </c>
    </row>
  </sheetData>
  <sheetProtection algorithmName="SHA-512" hashValue="fCn3HZLb+kv8Ov0VvWlz7SmRhEvzJckvkJ0Sk4GqcV9bvI5yx5jNTAR0mvhQpe44B4U5ifpK+y89hK3KmeRiZQ==" saltValue="HD7TlqOGhDIEkBW5Rq3HMw==" spinCount="100000" sheet="1" objects="1" scenarios="1"/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596EB-A06A-4838-BE0A-D9A9F6A24D02}">
  <sheetPr>
    <tabColor rgb="FFC00000"/>
  </sheetPr>
  <dimension ref="B1:D25"/>
  <sheetViews>
    <sheetView workbookViewId="0">
      <selection activeCell="C25" activeCellId="3" sqref="C9 C11 C13 C25"/>
    </sheetView>
  </sheetViews>
  <sheetFormatPr defaultRowHeight="15" x14ac:dyDescent="0.25"/>
  <cols>
    <col min="1" max="1" width="9.140625" style="2" customWidth="1"/>
    <col min="2" max="2" width="40" style="2" customWidth="1"/>
    <col min="3" max="3" width="23.140625" style="4" customWidth="1"/>
    <col min="4" max="4" width="63.85546875" style="2" customWidth="1"/>
    <col min="5" max="16384" width="9.140625" style="2"/>
  </cols>
  <sheetData>
    <row r="1" spans="2:4" ht="18.75" x14ac:dyDescent="0.3">
      <c r="B1" s="1" t="s">
        <v>27</v>
      </c>
      <c r="C1" s="1"/>
      <c r="D1" s="1"/>
    </row>
    <row r="2" spans="2:4" x14ac:dyDescent="0.25">
      <c r="B2" s="3" t="s">
        <v>57</v>
      </c>
    </row>
    <row r="3" spans="2:4" x14ac:dyDescent="0.25">
      <c r="B3" s="5" t="s">
        <v>2</v>
      </c>
      <c r="C3" s="6" t="s">
        <v>3</v>
      </c>
      <c r="D3" s="5" t="s">
        <v>4</v>
      </c>
    </row>
    <row r="4" spans="2:4" x14ac:dyDescent="0.25">
      <c r="B4" s="7" t="s">
        <v>33</v>
      </c>
      <c r="C4" s="8"/>
      <c r="D4" s="9"/>
    </row>
    <row r="5" spans="2:4" x14ac:dyDescent="0.25">
      <c r="B5" s="9" t="s">
        <v>34</v>
      </c>
      <c r="C5" s="8"/>
      <c r="D5" s="9" t="s">
        <v>36</v>
      </c>
    </row>
    <row r="7" spans="2:4" x14ac:dyDescent="0.25">
      <c r="B7" s="7" t="s">
        <v>37</v>
      </c>
      <c r="C7" s="8"/>
      <c r="D7" s="9"/>
    </row>
    <row r="8" spans="2:4" x14ac:dyDescent="0.25">
      <c r="B8" s="9" t="s">
        <v>38</v>
      </c>
      <c r="C8" s="8"/>
      <c r="D8" s="9" t="s">
        <v>39</v>
      </c>
    </row>
    <row r="9" spans="2:4" x14ac:dyDescent="0.25">
      <c r="B9" s="9" t="s">
        <v>40</v>
      </c>
      <c r="C9" s="13">
        <f>C8/12</f>
        <v>0</v>
      </c>
      <c r="D9" s="9" t="s">
        <v>9</v>
      </c>
    </row>
    <row r="10" spans="2:4" x14ac:dyDescent="0.25">
      <c r="B10" s="9" t="s">
        <v>41</v>
      </c>
      <c r="C10" s="8"/>
      <c r="D10" s="9" t="s">
        <v>42</v>
      </c>
    </row>
    <row r="11" spans="2:4" x14ac:dyDescent="0.25">
      <c r="B11" s="9" t="s">
        <v>43</v>
      </c>
      <c r="C11" s="13">
        <f>C10/12</f>
        <v>0</v>
      </c>
      <c r="D11" s="9" t="s">
        <v>9</v>
      </c>
    </row>
    <row r="12" spans="2:4" x14ac:dyDescent="0.25">
      <c r="B12" s="9" t="s">
        <v>44</v>
      </c>
      <c r="C12" s="8"/>
      <c r="D12" s="9" t="s">
        <v>45</v>
      </c>
    </row>
    <row r="13" spans="2:4" x14ac:dyDescent="0.25">
      <c r="B13" s="9" t="s">
        <v>46</v>
      </c>
      <c r="C13" s="13">
        <f>C12/12</f>
        <v>0</v>
      </c>
      <c r="D13" s="9" t="s">
        <v>9</v>
      </c>
    </row>
    <row r="15" spans="2:4" x14ac:dyDescent="0.25">
      <c r="B15" s="7" t="s">
        <v>47</v>
      </c>
      <c r="C15" s="8"/>
      <c r="D15" s="9"/>
    </row>
    <row r="16" spans="2:4" x14ac:dyDescent="0.25">
      <c r="B16" s="9" t="s">
        <v>35</v>
      </c>
      <c r="C16" s="8"/>
      <c r="D16" s="9" t="s">
        <v>29</v>
      </c>
    </row>
    <row r="17" spans="2:4" x14ac:dyDescent="0.25">
      <c r="B17" s="9" t="s">
        <v>48</v>
      </c>
      <c r="C17" s="8"/>
      <c r="D17" s="9" t="s">
        <v>49</v>
      </c>
    </row>
    <row r="18" spans="2:4" x14ac:dyDescent="0.25">
      <c r="B18" s="9" t="s">
        <v>50</v>
      </c>
      <c r="C18" s="8"/>
      <c r="D18" s="9" t="s">
        <v>49</v>
      </c>
    </row>
    <row r="19" spans="2:4" x14ac:dyDescent="0.25">
      <c r="B19" s="9" t="s">
        <v>30</v>
      </c>
      <c r="C19" s="8"/>
      <c r="D19" s="9" t="s">
        <v>51</v>
      </c>
    </row>
    <row r="20" spans="2:4" x14ac:dyDescent="0.25">
      <c r="B20" s="9" t="s">
        <v>52</v>
      </c>
      <c r="C20" s="8"/>
      <c r="D20" s="9" t="s">
        <v>53</v>
      </c>
    </row>
    <row r="21" spans="2:4" x14ac:dyDescent="0.25">
      <c r="B21" s="9" t="s">
        <v>31</v>
      </c>
      <c r="C21" s="8"/>
      <c r="D21" s="9" t="s">
        <v>54</v>
      </c>
    </row>
    <row r="22" spans="2:4" x14ac:dyDescent="0.25">
      <c r="B22" s="9" t="s">
        <v>32</v>
      </c>
      <c r="C22" s="8"/>
      <c r="D22" s="9"/>
    </row>
    <row r="24" spans="2:4" x14ac:dyDescent="0.25">
      <c r="B24" s="7" t="s">
        <v>55</v>
      </c>
      <c r="C24" s="8"/>
      <c r="D24" s="9"/>
    </row>
    <row r="25" spans="2:4" x14ac:dyDescent="0.25">
      <c r="B25" s="11" t="s">
        <v>56</v>
      </c>
      <c r="C25" s="14">
        <f>SUM(C5,C9,C11,C13,C14,C16,C17,C18,C19,C20,C21)</f>
        <v>0</v>
      </c>
      <c r="D25" s="12" t="s">
        <v>9</v>
      </c>
    </row>
  </sheetData>
  <sheetProtection algorithmName="SHA-512" hashValue="T79ASdGu2+0bBh/Dda2mLycZ3uOkk66OeDmye9XK9hgif4kXEgMDy8zFQVQvFZcYgZuAXf6ND/rKes58m9cGUw==" saltValue="GqJOZlClmRCBpGAd3Szbnw==" spinCount="100000" sheet="1" objects="1" scenarios="1"/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0E946-113A-4256-8AE0-EAB63389E6DA}">
  <sheetPr>
    <tabColor rgb="FFFFC000"/>
  </sheetPr>
  <dimension ref="B1:D30"/>
  <sheetViews>
    <sheetView workbookViewId="0">
      <selection activeCell="C30" activeCellId="10" sqref="C7 C12 C16 C17 C18 C22 C23 C24 C28 C29 C30"/>
    </sheetView>
  </sheetViews>
  <sheetFormatPr defaultRowHeight="15" x14ac:dyDescent="0.25"/>
  <cols>
    <col min="1" max="1" width="9.140625" style="2" customWidth="1"/>
    <col min="2" max="2" width="40" style="2" customWidth="1"/>
    <col min="3" max="3" width="23.140625" style="4" customWidth="1"/>
    <col min="4" max="4" width="63.85546875" style="2" customWidth="1"/>
    <col min="5" max="16384" width="9.140625" style="2"/>
  </cols>
  <sheetData>
    <row r="1" spans="2:4" ht="18.75" x14ac:dyDescent="0.3">
      <c r="B1" s="1" t="s">
        <v>27</v>
      </c>
      <c r="C1" s="1"/>
      <c r="D1" s="1"/>
    </row>
    <row r="2" spans="2:4" x14ac:dyDescent="0.25">
      <c r="B2" s="3" t="s">
        <v>79</v>
      </c>
    </row>
    <row r="3" spans="2:4" x14ac:dyDescent="0.25">
      <c r="B3" s="15" t="s">
        <v>2</v>
      </c>
      <c r="C3" s="16" t="s">
        <v>3</v>
      </c>
      <c r="D3" s="15" t="s">
        <v>4</v>
      </c>
    </row>
    <row r="4" spans="2:4" x14ac:dyDescent="0.25">
      <c r="B4" s="7" t="s">
        <v>61</v>
      </c>
      <c r="C4" s="8"/>
      <c r="D4" s="9"/>
    </row>
    <row r="5" spans="2:4" x14ac:dyDescent="0.25">
      <c r="B5" s="9" t="s">
        <v>0</v>
      </c>
      <c r="C5" s="8"/>
      <c r="D5" s="9" t="s">
        <v>62</v>
      </c>
    </row>
    <row r="6" spans="2:4" x14ac:dyDescent="0.25">
      <c r="B6" s="9" t="s">
        <v>1</v>
      </c>
      <c r="C6" s="17"/>
      <c r="D6" s="9" t="s">
        <v>63</v>
      </c>
    </row>
    <row r="7" spans="2:4" x14ac:dyDescent="0.25">
      <c r="B7" s="9" t="s">
        <v>64</v>
      </c>
      <c r="C7" s="13">
        <f>C5*(1-C6)</f>
        <v>0</v>
      </c>
      <c r="D7" s="9" t="s">
        <v>9</v>
      </c>
    </row>
    <row r="9" spans="2:4" x14ac:dyDescent="0.25">
      <c r="B9" s="7" t="s">
        <v>65</v>
      </c>
      <c r="C9" s="8"/>
      <c r="D9" s="9"/>
    </row>
    <row r="10" spans="2:4" x14ac:dyDescent="0.25">
      <c r="B10" s="9" t="s">
        <v>66</v>
      </c>
      <c r="C10" s="17"/>
      <c r="D10" s="9" t="s">
        <v>77</v>
      </c>
    </row>
    <row r="11" spans="2:4" x14ac:dyDescent="0.25">
      <c r="B11" s="9" t="s">
        <v>68</v>
      </c>
      <c r="C11" s="18"/>
      <c r="D11" s="9" t="s">
        <v>58</v>
      </c>
    </row>
    <row r="12" spans="2:4" x14ac:dyDescent="0.25">
      <c r="B12" s="9" t="s">
        <v>34</v>
      </c>
      <c r="C12" s="13" t="e">
        <f>PMT(C10/12,C11*12,-C7)</f>
        <v>#NUM!</v>
      </c>
      <c r="D12" s="9" t="s">
        <v>9</v>
      </c>
    </row>
    <row r="14" spans="2:4" x14ac:dyDescent="0.25">
      <c r="B14" s="7" t="s">
        <v>69</v>
      </c>
      <c r="C14" s="8"/>
      <c r="D14" s="9"/>
    </row>
    <row r="15" spans="2:4" x14ac:dyDescent="0.25">
      <c r="B15" s="9" t="s">
        <v>70</v>
      </c>
      <c r="C15" s="17"/>
      <c r="D15" s="9" t="s">
        <v>78</v>
      </c>
    </row>
    <row r="16" spans="2:4" x14ac:dyDescent="0.25">
      <c r="B16" s="9" t="s">
        <v>34</v>
      </c>
      <c r="C16" s="13" t="e">
        <f>PMT(C15/12,$C$11*12,-$C$7)</f>
        <v>#NUM!</v>
      </c>
      <c r="D16" s="9" t="s">
        <v>9</v>
      </c>
    </row>
    <row r="17" spans="2:4" x14ac:dyDescent="0.25">
      <c r="B17" s="9" t="s">
        <v>59</v>
      </c>
      <c r="C17" s="13" t="e">
        <f>C16-$C$12</f>
        <v>#NUM!</v>
      </c>
      <c r="D17" s="9" t="s">
        <v>60</v>
      </c>
    </row>
    <row r="18" spans="2:4" x14ac:dyDescent="0.25">
      <c r="B18" s="9" t="s">
        <v>71</v>
      </c>
      <c r="C18" s="13" t="e">
        <f>(C16-$C$12)*12</f>
        <v>#NUM!</v>
      </c>
      <c r="D18" s="9" t="s">
        <v>72</v>
      </c>
    </row>
    <row r="20" spans="2:4" x14ac:dyDescent="0.25">
      <c r="B20" s="7" t="s">
        <v>73</v>
      </c>
      <c r="C20" s="8"/>
      <c r="D20" s="9"/>
    </row>
    <row r="21" spans="2:4" x14ac:dyDescent="0.25">
      <c r="B21" s="9" t="s">
        <v>70</v>
      </c>
      <c r="C21" s="17"/>
      <c r="D21" s="9" t="s">
        <v>67</v>
      </c>
    </row>
    <row r="22" spans="2:4" x14ac:dyDescent="0.25">
      <c r="B22" s="9" t="s">
        <v>34</v>
      </c>
      <c r="C22" s="13" t="e">
        <f>PMT(C21/12,$C$11*12,-$C$7)</f>
        <v>#NUM!</v>
      </c>
      <c r="D22" s="9" t="s">
        <v>9</v>
      </c>
    </row>
    <row r="23" spans="2:4" x14ac:dyDescent="0.25">
      <c r="B23" s="9" t="s">
        <v>59</v>
      </c>
      <c r="C23" s="13" t="e">
        <f>C22-$C$12</f>
        <v>#NUM!</v>
      </c>
      <c r="D23" s="9" t="s">
        <v>60</v>
      </c>
    </row>
    <row r="24" spans="2:4" x14ac:dyDescent="0.25">
      <c r="B24" s="9" t="s">
        <v>71</v>
      </c>
      <c r="C24" s="13" t="e">
        <f>(C22-$C$12)*12</f>
        <v>#NUM!</v>
      </c>
      <c r="D24" s="9" t="s">
        <v>72</v>
      </c>
    </row>
    <row r="27" spans="2:4" x14ac:dyDescent="0.25">
      <c r="B27" s="5" t="s">
        <v>74</v>
      </c>
      <c r="C27" s="5" t="s">
        <v>75</v>
      </c>
    </row>
    <row r="28" spans="2:4" x14ac:dyDescent="0.25">
      <c r="B28" s="19" t="s">
        <v>76</v>
      </c>
      <c r="C28" s="13" t="e">
        <f>C12</f>
        <v>#NUM!</v>
      </c>
    </row>
    <row r="29" spans="2:4" x14ac:dyDescent="0.25">
      <c r="B29" s="20">
        <v>5.0000000000000001E-3</v>
      </c>
      <c r="C29" s="13" t="e">
        <f>C16</f>
        <v>#NUM!</v>
      </c>
    </row>
    <row r="30" spans="2:4" x14ac:dyDescent="0.25">
      <c r="B30" s="21">
        <v>0.01</v>
      </c>
      <c r="C30" s="13" t="e">
        <f>C22</f>
        <v>#NUM!</v>
      </c>
    </row>
  </sheetData>
  <sheetProtection algorithmName="SHA-512" hashValue="YbbuaZ5ue1pwdvzLbhmIRqbslXSEU0Ck/0A9kMW9xjM5ScDHBYuHYxGWffvG7TvF2IvhhjjlNMf6MoHFKHBl4g==" saltValue="8TaD1plqmmfMDSSYSiSymw==" spinCount="100000" sheet="1" objects="1" scenarios="1"/>
  <mergeCells count="1">
    <mergeCell ref="B1:D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Inversion Inicial</vt:lpstr>
      <vt:lpstr>Gastos mensuales</vt:lpstr>
      <vt:lpstr>Impacto tasa interes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Gomez Acebo</dc:creator>
  <cp:lastModifiedBy>Ines Gomez Acebo</cp:lastModifiedBy>
  <dcterms:created xsi:type="dcterms:W3CDTF">2026-02-13T17:42:32Z</dcterms:created>
  <dcterms:modified xsi:type="dcterms:W3CDTF">2026-03-08T22:53:13Z</dcterms:modified>
</cp:coreProperties>
</file>